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44684D71-CA01-46F3-B54B-5196D76DD621}" xr6:coauthVersionLast="47" xr6:coauthVersionMax="47" xr10:uidLastSave="{00000000-0000-0000-0000-000000000000}"/>
  <bookViews>
    <workbookView xWindow="22932" yWindow="-108" windowWidth="23256" windowHeight="12456" xr2:uid="{1E571492-5217-4D04-A8C3-49B99DD89A97}"/>
  </bookViews>
  <sheets>
    <sheet name="DH zone evaluation" sheetId="1" r:id="rId1"/>
  </sheets>
  <definedNames>
    <definedName name="_xlnm.Print_Area" localSheetId="0">'DH zone evaluation'!$A$1:$K$20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E14" i="1"/>
  <c r="E17" i="1" s="1"/>
  <c r="H11" i="1"/>
  <c r="H14" i="1" s="1"/>
  <c r="H17" i="1" s="1"/>
  <c r="G11" i="1"/>
  <c r="G14" i="1" s="1"/>
  <c r="G17" i="1" s="1"/>
  <c r="F11" i="1"/>
  <c r="F14" i="1" s="1"/>
  <c r="F17" i="1" s="1"/>
  <c r="E11" i="1"/>
  <c r="D11" i="1"/>
  <c r="D14" i="1" s="1"/>
  <c r="D17" i="1" s="1"/>
  <c r="H6" i="1"/>
  <c r="G6" i="1"/>
  <c r="E6" i="1"/>
  <c r="E15" i="1" s="1"/>
  <c r="E16" i="1" s="1"/>
  <c r="D6" i="1"/>
  <c r="F15" i="1" l="1"/>
  <c r="F16" i="1" s="1"/>
  <c r="D15" i="1"/>
  <c r="D16" i="1" s="1"/>
  <c r="G15" i="1"/>
  <c r="G16" i="1" s="1"/>
  <c r="H15" i="1"/>
  <c r="H16" i="1" s="1"/>
</calcChain>
</file>

<file path=xl/sharedStrings.xml><?xml version="1.0" encoding="utf-8"?>
<sst xmlns="http://schemas.openxmlformats.org/spreadsheetml/2006/main" count="51" uniqueCount="49">
  <si>
    <t>Zone 1</t>
  </si>
  <si>
    <t>Zone 2</t>
  </si>
  <si>
    <t>Zone 3</t>
  </si>
  <si>
    <t>Zone 4</t>
  </si>
  <si>
    <t>Zone 5</t>
  </si>
  <si>
    <t>input cells</t>
  </si>
  <si>
    <t>Zone name (acronym)</t>
  </si>
  <si>
    <t>industrial</t>
  </si>
  <si>
    <t>sfh</t>
  </si>
  <si>
    <t>Heat density</t>
  </si>
  <si>
    <t>GWh/km²/a
= kWh/m²/a 
= 10 MWh/ha/a</t>
  </si>
  <si>
    <t>Heat demand (space heating, domestic warm water, process heat) in relation to the base area of the supply area (zone)</t>
  </si>
  <si>
    <t>Connection rate</t>
  </si>
  <si>
    <t>%</t>
  </si>
  <si>
    <t>Expected ratio of connected to existing buildings in the zone</t>
  </si>
  <si>
    <t>Linear heat density  
(estimated)</t>
  </si>
  <si>
    <t>Estimated reference value for the achievable linear heat density 
(in relation to route length)</t>
  </si>
  <si>
    <t>Alternative input of the annual heat demand and the route length</t>
  </si>
  <si>
    <t>Annual heat demand</t>
  </si>
  <si>
    <t>MWh/a</t>
  </si>
  <si>
    <t>Annual heat demand of (new) customers (sum of key/potential customers customers in the zone)</t>
  </si>
  <si>
    <t>Route length</t>
  </si>
  <si>
    <t>Linear heat density</t>
  </si>
  <si>
    <t>Linear heat density 
(annual heat demand / route length)</t>
  </si>
  <si>
    <r>
      <t xml:space="preserve">Feasibility assessment for district heating grid (expansion) - </t>
    </r>
    <r>
      <rPr>
        <b/>
        <i/>
        <sz val="11"/>
        <color rgb="FFFF0000"/>
        <rFont val="Calibri"/>
        <family val="2"/>
        <scheme val="minor"/>
      </rPr>
      <t>indicative!</t>
    </r>
  </si>
  <si>
    <t xml:space="preserve">Heat density </t>
  </si>
  <si>
    <t>GWh/km²/a</t>
  </si>
  <si>
    <t xml:space="preserve">Linear heat density </t>
  </si>
  <si>
    <t>Heat distribution losses (district heating network)</t>
  </si>
  <si>
    <t>Legend for evaluation from an efficiency perspective</t>
  </si>
  <si>
    <r>
      <t xml:space="preserve">Economic feasibility with &gt;= GWh/km²/a </t>
    </r>
    <r>
      <rPr>
        <vertAlign val="superscript"/>
        <sz val="11"/>
        <color theme="1"/>
        <rFont val="Calibri"/>
        <family val="2"/>
        <scheme val="minor"/>
      </rPr>
      <t>1)</t>
    </r>
  </si>
  <si>
    <t>Evaluation from an efficiency perspective (heat distribution losses)</t>
  </si>
  <si>
    <t>see also the table on the right for feasibility assessment data base</t>
  </si>
  <si>
    <t>Heat distribution losses ≤ 10 % (target value QM system) achievable with conventional piping technology and standard grid temperatures</t>
  </si>
  <si>
    <t>very good</t>
  </si>
  <si>
    <t>Evaluation of economic feasibility</t>
  </si>
  <si>
    <t>Compliance with Austrian (subsidy) criterion of minimum 75 % overall efficiency (maximum approx. 12 % distribution losses) conventionally possible</t>
  </si>
  <si>
    <t>good</t>
  </si>
  <si>
    <r>
      <t xml:space="preserve">Both heat distribution losses and economic feasibility must be assessed in detail, taking into account local conditions </t>
    </r>
    <r>
      <rPr>
        <sz val="11"/>
        <color theme="1"/>
        <rFont val="Calibri"/>
        <family val="2"/>
        <scheme val="minor"/>
      </rPr>
      <t>(e.g. locally strongly differing excavation costs, prices, etc.)</t>
    </r>
    <r>
      <rPr>
        <b/>
        <sz val="11"/>
        <color theme="1"/>
        <rFont val="Calibri"/>
        <family val="2"/>
        <scheme val="minor"/>
      </rPr>
      <t xml:space="preserve">!
</t>
    </r>
    <r>
      <rPr>
        <sz val="11"/>
        <color theme="1"/>
        <rFont val="Calibri"/>
        <family val="2"/>
        <scheme val="minor"/>
      </rPr>
      <t>As reference a DH network (expansion) is feasible from 22,5 GWh/km²/a heat density at 70 % connection rate (rated as "limited"; in urban supply area from about 40 - rated as "good").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vertAlign val="superscript"/>
        <sz val="11"/>
        <color theme="1"/>
        <rFont val="Calibri"/>
        <family val="2"/>
        <scheme val="minor"/>
      </rPr>
      <t>1)</t>
    </r>
  </si>
  <si>
    <t>Low heat distribution losses only achieveable with higher insulation standard / double pipes / low network temperatures</t>
  </si>
  <si>
    <t>limited</t>
  </si>
  <si>
    <t>below 800</t>
  </si>
  <si>
    <t>Low heat distribution losses only achieveable with innovative technologies (e.g. low-temperature ditrict heating, innovative storage/load management)</t>
  </si>
  <si>
    <t>critical</t>
  </si>
  <si>
    <r>
      <rPr>
        <vertAlign val="superscript"/>
        <sz val="11"/>
        <color theme="1"/>
        <rFont val="Calibri"/>
        <family val="2"/>
        <scheme val="minor"/>
      </rPr>
      <t>1)</t>
    </r>
    <r>
      <rPr>
        <sz val="11"/>
        <color theme="1"/>
        <rFont val="Calibri"/>
        <family val="2"/>
        <scheme val="minor"/>
      </rPr>
      <t xml:space="preserve"> feasibility limits according to (experience) data for Austria</t>
    </r>
  </si>
  <si>
    <t>kWh/m/a</t>
  </si>
  <si>
    <t>m</t>
  </si>
  <si>
    <t>Linear heat density &gt;=
kWh/m/a</t>
  </si>
  <si>
    <t>Estimated route length ("trench length" in metres - total length of route for main, branch and house connections)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</si>
</sst>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6DF8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 applyAlignment="1" applyProtection="1">
      <alignment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locked="0"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164" fontId="0" fillId="3" borderId="1" xfId="0" applyNumberFormat="1" applyFill="1" applyBorder="1" applyAlignment="1" applyProtection="1">
      <alignment horizontal="center" vertical="center"/>
      <protection locked="0" hidden="1"/>
    </xf>
    <xf numFmtId="0" fontId="0" fillId="2" borderId="0" xfId="0" applyFill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9" fontId="0" fillId="3" borderId="1" xfId="0" applyNumberFormat="1" applyFill="1" applyBorder="1" applyAlignment="1" applyProtection="1">
      <alignment horizontal="center" vertical="center"/>
      <protection locked="0" hidden="1"/>
    </xf>
    <xf numFmtId="0" fontId="0" fillId="2" borderId="2" xfId="0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vertical="center" wrapText="1"/>
      <protection hidden="1"/>
    </xf>
    <xf numFmtId="3" fontId="0" fillId="2" borderId="1" xfId="0" applyNumberFormat="1" applyFill="1" applyBorder="1" applyAlignment="1" applyProtection="1">
      <alignment horizontal="center" vertical="center"/>
      <protection hidden="1"/>
    </xf>
    <xf numFmtId="3" fontId="0" fillId="3" borderId="1" xfId="0" applyNumberFormat="1" applyFill="1" applyBorder="1" applyAlignment="1" applyProtection="1">
      <alignment horizontal="center" vertical="center"/>
      <protection locked="0" hidden="1"/>
    </xf>
    <xf numFmtId="3" fontId="1" fillId="2" borderId="1" xfId="0" applyNumberFormat="1" applyFont="1" applyFill="1" applyBorder="1" applyAlignment="1" applyProtection="1">
      <alignment horizontal="center" vertical="center"/>
      <protection hidden="1"/>
    </xf>
    <xf numFmtId="164" fontId="1" fillId="2" borderId="1" xfId="0" applyNumberFormat="1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0" fillId="2" borderId="4" xfId="0" applyFill="1" applyBorder="1" applyAlignment="1" applyProtection="1">
      <alignment horizontal="center" vertical="center" wrapText="1"/>
      <protection hidden="1"/>
    </xf>
    <xf numFmtId="3" fontId="0" fillId="2" borderId="7" xfId="0" applyNumberFormat="1" applyFill="1" applyBorder="1" applyAlignment="1" applyProtection="1">
      <alignment horizontal="center" vertical="center" wrapText="1"/>
      <protection hidden="1"/>
    </xf>
    <xf numFmtId="0" fontId="0" fillId="2" borderId="7" xfId="0" applyFill="1" applyBorder="1" applyAlignment="1" applyProtection="1">
      <alignment vertical="center" wrapText="1"/>
      <protection hidden="1"/>
    </xf>
    <xf numFmtId="0" fontId="0" fillId="4" borderId="7" xfId="0" applyFill="1" applyBorder="1" applyAlignment="1" applyProtection="1">
      <alignment horizontal="center" vertical="center" wrapText="1"/>
      <protection hidden="1"/>
    </xf>
    <xf numFmtId="0" fontId="0" fillId="2" borderId="4" xfId="0" applyFill="1" applyBorder="1" applyAlignment="1" applyProtection="1">
      <alignment vertical="center"/>
      <protection hidden="1"/>
    </xf>
    <xf numFmtId="3" fontId="0" fillId="2" borderId="11" xfId="0" applyNumberFormat="1" applyFill="1" applyBorder="1" applyAlignment="1" applyProtection="1">
      <alignment horizontal="center" vertical="center" wrapText="1"/>
      <protection hidden="1"/>
    </xf>
    <xf numFmtId="0" fontId="0" fillId="2" borderId="11" xfId="0" applyFill="1" applyBorder="1" applyAlignment="1" applyProtection="1">
      <alignment vertical="center" wrapText="1"/>
      <protection hidden="1"/>
    </xf>
    <xf numFmtId="0" fontId="0" fillId="5" borderId="11" xfId="0" applyFill="1" applyBorder="1" applyAlignment="1" applyProtection="1">
      <alignment horizontal="center" vertical="center" wrapText="1"/>
      <protection hidden="1"/>
    </xf>
    <xf numFmtId="0" fontId="0" fillId="2" borderId="4" xfId="0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vertical="center" wrapText="1"/>
      <protection hidden="1"/>
    </xf>
    <xf numFmtId="0" fontId="0" fillId="2" borderId="16" xfId="0" applyFill="1" applyBorder="1" applyAlignment="1" applyProtection="1">
      <alignment horizontal="center" vertical="center" wrapText="1"/>
      <protection hidden="1"/>
    </xf>
    <xf numFmtId="0" fontId="0" fillId="2" borderId="16" xfId="0" applyFill="1" applyBorder="1" applyAlignment="1" applyProtection="1">
      <alignment vertical="center" wrapText="1"/>
      <protection hidden="1"/>
    </xf>
    <xf numFmtId="0" fontId="0" fillId="6" borderId="16" xfId="0" applyFill="1" applyBorder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vertical="center" wrapText="1"/>
      <protection hidden="1"/>
    </xf>
    <xf numFmtId="0" fontId="0" fillId="2" borderId="20" xfId="0" applyFill="1" applyBorder="1" applyAlignment="1" applyProtection="1">
      <alignment horizontal="center" vertical="center" wrapText="1"/>
      <protection hidden="1"/>
    </xf>
    <xf numFmtId="0" fontId="0" fillId="2" borderId="20" xfId="0" applyFill="1" applyBorder="1" applyAlignment="1" applyProtection="1">
      <alignment vertical="center" wrapText="1"/>
      <protection hidden="1"/>
    </xf>
    <xf numFmtId="0" fontId="0" fillId="7" borderId="20" xfId="0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10" xfId="0" applyFont="1" applyFill="1" applyBorder="1" applyAlignment="1" applyProtection="1">
      <alignment horizontal="center" vertical="center" wrapText="1"/>
      <protection hidden="1"/>
    </xf>
    <xf numFmtId="0" fontId="1" fillId="2" borderId="5" xfId="0" applyFont="1" applyFill="1" applyBorder="1" applyAlignment="1" applyProtection="1">
      <alignment horizontal="center" vertical="center" wrapText="1"/>
      <protection hidden="1"/>
    </xf>
    <xf numFmtId="0" fontId="1" fillId="2" borderId="6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0" fontId="1" fillId="2" borderId="12" xfId="0" applyFont="1" applyFill="1" applyBorder="1" applyAlignment="1" applyProtection="1">
      <alignment horizontal="center" vertical="center" wrapText="1"/>
      <protection hidden="1"/>
    </xf>
    <xf numFmtId="0" fontId="1" fillId="2" borderId="13" xfId="0" applyFont="1" applyFill="1" applyBorder="1" applyAlignment="1" applyProtection="1">
      <alignment horizontal="center" vertical="center" wrapText="1"/>
      <protection hidden="1"/>
    </xf>
    <xf numFmtId="0" fontId="1" fillId="2" borderId="14" xfId="0" applyFont="1" applyFill="1" applyBorder="1" applyAlignment="1" applyProtection="1">
      <alignment horizontal="center" vertical="center" wrapText="1"/>
      <protection hidden="1"/>
    </xf>
    <xf numFmtId="0" fontId="1" fillId="2" borderId="17" xfId="0" applyFont="1" applyFill="1" applyBorder="1" applyAlignment="1" applyProtection="1">
      <alignment horizontal="center" vertical="center" wrapText="1"/>
      <protection hidden="1"/>
    </xf>
    <xf numFmtId="0" fontId="1" fillId="2" borderId="18" xfId="0" applyFont="1" applyFill="1" applyBorder="1" applyAlignment="1" applyProtection="1">
      <alignment horizontal="center" vertical="center" wrapText="1"/>
      <protection hidden="1"/>
    </xf>
    <xf numFmtId="0" fontId="1" fillId="2" borderId="19" xfId="0" applyFont="1" applyFill="1" applyBorder="1" applyAlignment="1" applyProtection="1">
      <alignment horizontal="center" vertical="center" wrapText="1"/>
      <protection hidden="1"/>
    </xf>
    <xf numFmtId="0" fontId="0" fillId="2" borderId="0" xfId="0" applyFill="1" applyAlignment="1" applyProtection="1">
      <alignment horizontal="center" vertical="center" wrapText="1"/>
      <protection hidden="1"/>
    </xf>
  </cellXfs>
  <cellStyles count="1">
    <cellStyle name="Standard" xfId="0" builtinId="0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B6DF89"/>
        </patternFill>
      </fill>
    </dxf>
    <dxf>
      <fill>
        <patternFill>
          <bgColor rgb="FF92D050"/>
        </patternFill>
      </fill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600639</xdr:colOff>
      <xdr:row>21</xdr:row>
      <xdr:rowOff>17928</xdr:rowOff>
    </xdr:from>
    <xdr:to>
      <xdr:col>4</xdr:col>
      <xdr:colOff>433276</xdr:colOff>
      <xdr:row>24</xdr:row>
      <xdr:rowOff>17587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2495BAE-4EFF-4EFE-A4C3-354494549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30479" y="8125608"/>
          <a:ext cx="442237" cy="571159"/>
        </a:xfrm>
        <a:prstGeom prst="rect">
          <a:avLst/>
        </a:prstGeom>
      </xdr:spPr>
    </xdr:pic>
    <xdr:clientData/>
  </xdr:twoCellAnchor>
  <xdr:twoCellAnchor editAs="oneCell">
    <xdr:from>
      <xdr:col>1</xdr:col>
      <xdr:colOff>26897</xdr:colOff>
      <xdr:row>21</xdr:row>
      <xdr:rowOff>8963</xdr:rowOff>
    </xdr:from>
    <xdr:to>
      <xdr:col>3</xdr:col>
      <xdr:colOff>297849</xdr:colOff>
      <xdr:row>27</xdr:row>
      <xdr:rowOff>17929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F94D8B95-1842-4919-B354-090E21ABF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777" y="8116643"/>
          <a:ext cx="2617912" cy="1129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E5F34-3B9F-4F20-9F5C-2E3F44D35700}">
  <dimension ref="B2:P23"/>
  <sheetViews>
    <sheetView tabSelected="1" zoomScale="85" zoomScaleNormal="85" workbookViewId="0">
      <pane ySplit="3" topLeftCell="A4" activePane="bottomLeft" state="frozen"/>
      <selection pane="bottomLeft" activeCell="D3" sqref="D3"/>
    </sheetView>
  </sheetViews>
  <sheetFormatPr baseColWidth="10" defaultColWidth="8.88671875" defaultRowHeight="14.4" x14ac:dyDescent="0.3"/>
  <cols>
    <col min="1" max="1" width="2.6640625" style="5" customWidth="1"/>
    <col min="2" max="2" width="20.33203125" style="1" customWidth="1"/>
    <col min="3" max="3" width="13.88671875" style="5" customWidth="1"/>
    <col min="4" max="9" width="8.88671875" style="5"/>
    <col min="10" max="10" width="39.6640625" style="5" customWidth="1"/>
    <col min="11" max="11" width="2.6640625" style="5" customWidth="1"/>
    <col min="12" max="12" width="11.88671875" style="5" customWidth="1"/>
    <col min="13" max="13" width="48.88671875" style="5" customWidth="1"/>
    <col min="14" max="14" width="17.44140625" style="5" customWidth="1"/>
    <col min="15" max="15" width="8.88671875" style="5"/>
    <col min="16" max="16" width="19.5546875" style="5" customWidth="1"/>
    <col min="17" max="16384" width="8.88671875" style="5"/>
  </cols>
  <sheetData>
    <row r="2" spans="2:16" x14ac:dyDescent="0.3">
      <c r="C2" s="2"/>
      <c r="D2" s="3" t="s">
        <v>0</v>
      </c>
      <c r="E2" s="3" t="s">
        <v>1</v>
      </c>
      <c r="F2" s="3" t="s">
        <v>2</v>
      </c>
      <c r="G2" s="3" t="s">
        <v>3</v>
      </c>
      <c r="H2" s="3" t="s">
        <v>4</v>
      </c>
      <c r="I2" s="2"/>
      <c r="J2" s="4" t="s">
        <v>5</v>
      </c>
    </row>
    <row r="3" spans="2:16" s="1" customFormat="1" x14ac:dyDescent="0.3">
      <c r="B3" s="6" t="s">
        <v>6</v>
      </c>
      <c r="C3" s="7"/>
      <c r="D3" s="8" t="s">
        <v>7</v>
      </c>
      <c r="E3" s="8" t="s">
        <v>8</v>
      </c>
      <c r="F3" s="8"/>
      <c r="G3" s="8"/>
      <c r="H3" s="8"/>
      <c r="I3" s="9"/>
      <c r="J3" s="9"/>
    </row>
    <row r="4" spans="2:16" ht="43.2" x14ac:dyDescent="0.3">
      <c r="B4" s="6" t="s">
        <v>9</v>
      </c>
      <c r="C4" s="10" t="s">
        <v>10</v>
      </c>
      <c r="D4" s="11">
        <v>45</v>
      </c>
      <c r="E4" s="11">
        <v>25</v>
      </c>
      <c r="F4" s="11"/>
      <c r="G4" s="11"/>
      <c r="H4" s="11"/>
      <c r="I4" s="2"/>
      <c r="J4" s="12" t="s">
        <v>11</v>
      </c>
    </row>
    <row r="5" spans="2:16" ht="31.2" customHeight="1" x14ac:dyDescent="0.3">
      <c r="B5" s="6" t="s">
        <v>12</v>
      </c>
      <c r="C5" s="13" t="s">
        <v>13</v>
      </c>
      <c r="D5" s="14">
        <v>0.75</v>
      </c>
      <c r="E5" s="14">
        <v>0.6</v>
      </c>
      <c r="F5" s="14"/>
      <c r="G5" s="14"/>
      <c r="H5" s="14"/>
      <c r="I5" s="2"/>
      <c r="J5" s="15" t="s">
        <v>14</v>
      </c>
    </row>
    <row r="6" spans="2:16" ht="43.2" x14ac:dyDescent="0.3">
      <c r="B6" s="16" t="s">
        <v>15</v>
      </c>
      <c r="C6" s="13" t="s">
        <v>45</v>
      </c>
      <c r="D6" s="17">
        <f>IF((D4&lt;&gt;"")*(D5&lt;&gt;""),76*D4*D5,"")</f>
        <v>2565</v>
      </c>
      <c r="E6" s="17">
        <f t="shared" ref="E6:H6" si="0">IF((E4&lt;&gt;"")*(E5&lt;&gt;""),76*E4*E5,"")</f>
        <v>1140</v>
      </c>
      <c r="F6" s="17" t="str">
        <f t="shared" si="0"/>
        <v/>
      </c>
      <c r="G6" s="17" t="str">
        <f t="shared" si="0"/>
        <v/>
      </c>
      <c r="H6" s="17" t="str">
        <f t="shared" si="0"/>
        <v/>
      </c>
      <c r="I6" s="2"/>
      <c r="J6" s="12" t="s">
        <v>16</v>
      </c>
    </row>
    <row r="8" spans="2:16" x14ac:dyDescent="0.3">
      <c r="B8" s="1" t="s">
        <v>17</v>
      </c>
    </row>
    <row r="9" spans="2:16" ht="43.2" x14ac:dyDescent="0.3">
      <c r="B9" s="6" t="s">
        <v>18</v>
      </c>
      <c r="C9" s="10" t="s">
        <v>19</v>
      </c>
      <c r="D9" s="18"/>
      <c r="E9" s="18"/>
      <c r="F9" s="18"/>
      <c r="G9" s="18"/>
      <c r="H9" s="18"/>
      <c r="J9" s="12" t="s">
        <v>20</v>
      </c>
    </row>
    <row r="10" spans="2:16" ht="43.2" x14ac:dyDescent="0.3">
      <c r="B10" s="6" t="s">
        <v>21</v>
      </c>
      <c r="C10" s="10" t="s">
        <v>46</v>
      </c>
      <c r="D10" s="18"/>
      <c r="E10" s="18"/>
      <c r="F10" s="18"/>
      <c r="G10" s="18"/>
      <c r="H10" s="18"/>
      <c r="J10" s="15" t="s">
        <v>48</v>
      </c>
    </row>
    <row r="11" spans="2:16" ht="28.8" x14ac:dyDescent="0.3">
      <c r="B11" s="6" t="s">
        <v>22</v>
      </c>
      <c r="C11" s="13" t="s">
        <v>45</v>
      </c>
      <c r="D11" s="19" t="str">
        <f>IF(D10&gt;0,IF(D9&lt;&gt;"",D9/D10*1000,""),"")</f>
        <v/>
      </c>
      <c r="E11" s="19" t="str">
        <f t="shared" ref="E11:H11" si="1">IF(E10&gt;0,IF(E9&lt;&gt;"",E9/E10*1000,""),"")</f>
        <v/>
      </c>
      <c r="F11" s="19" t="str">
        <f t="shared" si="1"/>
        <v/>
      </c>
      <c r="G11" s="19" t="str">
        <f t="shared" si="1"/>
        <v/>
      </c>
      <c r="H11" s="19" t="str">
        <f t="shared" si="1"/>
        <v/>
      </c>
      <c r="J11" s="12" t="s">
        <v>23</v>
      </c>
    </row>
    <row r="13" spans="2:16" x14ac:dyDescent="0.3">
      <c r="B13" s="1" t="s">
        <v>24</v>
      </c>
    </row>
    <row r="14" spans="2:16" ht="43.2" customHeight="1" thickBot="1" x14ac:dyDescent="0.35">
      <c r="B14" s="16" t="s">
        <v>25</v>
      </c>
      <c r="C14" s="13" t="s">
        <v>26</v>
      </c>
      <c r="D14" s="20">
        <f>IF(D11&lt;&gt;"",D11/76/IF(D5="",0.7,D5),IF(D4&lt;&gt;"",D4,""))</f>
        <v>45</v>
      </c>
      <c r="E14" s="20">
        <f t="shared" ref="E14:H14" si="2">IF(E11&lt;&gt;"",E11/76/IF(E5="",0.7,E5),IF(E4&lt;&gt;"",E4,""))</f>
        <v>25</v>
      </c>
      <c r="F14" s="20" t="str">
        <f t="shared" ref="F14" si="3">IF(F11&lt;&gt;"",F11/76/IF(F5="",0.7,F5),IF(F4&lt;&gt;"",F4,""))</f>
        <v/>
      </c>
      <c r="G14" s="20" t="str">
        <f t="shared" si="2"/>
        <v/>
      </c>
      <c r="H14" s="20" t="str">
        <f t="shared" si="2"/>
        <v/>
      </c>
    </row>
    <row r="15" spans="2:16" ht="45.6" customHeight="1" thickBot="1" x14ac:dyDescent="0.35">
      <c r="B15" s="16" t="s">
        <v>27</v>
      </c>
      <c r="C15" s="13" t="s">
        <v>45</v>
      </c>
      <c r="D15" s="19">
        <f>IF(D11&lt;&gt;"",D11,D6)</f>
        <v>2565</v>
      </c>
      <c r="E15" s="19">
        <f>IF(E11&lt;&gt;"",E11,E6)</f>
        <v>1140</v>
      </c>
      <c r="F15" s="19" t="str">
        <f>IF(F11&lt;&gt;"",F11,F6)</f>
        <v/>
      </c>
      <c r="G15" s="19" t="str">
        <f>IF(G11&lt;&gt;"",G11,G6)</f>
        <v/>
      </c>
      <c r="H15" s="19" t="str">
        <f>IF(H11&lt;&gt;"",H11,H6)</f>
        <v/>
      </c>
      <c r="J15" s="12"/>
      <c r="L15" s="21" t="s">
        <v>47</v>
      </c>
      <c r="M15" s="22" t="s">
        <v>28</v>
      </c>
      <c r="N15" s="23" t="s">
        <v>29</v>
      </c>
      <c r="P15" s="24" t="s">
        <v>30</v>
      </c>
    </row>
    <row r="16" spans="2:16" ht="46.95" customHeight="1" x14ac:dyDescent="0.3">
      <c r="B16" s="43" t="s">
        <v>31</v>
      </c>
      <c r="C16" s="44"/>
      <c r="D16" s="41" t="str">
        <f>IF(D15="","",IF(D15&gt;=$L$16,$N$16,IF(D15&gt;=$L$17,$N$17,IF(D15&gt;=$L$18,$N$18,$N$19))))</f>
        <v>very good</v>
      </c>
      <c r="E16" s="41" t="str">
        <f t="shared" ref="E16:H16" si="4">IF(E15="","",IF(E15&gt;=$L$16,$N$16,IF(E15&gt;=$L$17,$N$17,IF(E15&gt;=$L$18,$N$18,$N$19))))</f>
        <v>limited</v>
      </c>
      <c r="F16" s="41" t="str">
        <f t="shared" ref="F16" si="5">IF(F15="","",IF(F15&gt;=$L$16,$N$16,IF(F15&gt;=$L$17,$N$17,IF(F15&gt;=$L$18,$N$18,$N$19))))</f>
        <v/>
      </c>
      <c r="G16" s="41" t="str">
        <f t="shared" si="4"/>
        <v/>
      </c>
      <c r="H16" s="41" t="str">
        <f t="shared" si="4"/>
        <v/>
      </c>
      <c r="J16" s="15" t="s">
        <v>32</v>
      </c>
      <c r="L16" s="25">
        <v>1800</v>
      </c>
      <c r="M16" s="26" t="s">
        <v>33</v>
      </c>
      <c r="N16" s="27" t="s">
        <v>34</v>
      </c>
      <c r="P16" s="28"/>
    </row>
    <row r="17" spans="2:16" ht="46.95" customHeight="1" thickBot="1" x14ac:dyDescent="0.35">
      <c r="B17" s="45" t="s">
        <v>35</v>
      </c>
      <c r="C17" s="46"/>
      <c r="D17" s="42" t="str">
        <f>IF(D14="","",IF(D14&gt;=$P$17,$N$17,IF(D14&gt;=$P$18,$N$18,$N$19)))</f>
        <v>good</v>
      </c>
      <c r="E17" s="42" t="str">
        <f t="shared" ref="E17:H17" si="6">IF(E14="","",IF(E14&gt;=$P$17,$N$17,IF(E14&gt;=$P$18,$N$18,$N$19)))</f>
        <v>limited</v>
      </c>
      <c r="F17" s="42" t="str">
        <f t="shared" ref="F17" si="7">IF(F14="","",IF(F14&gt;=$P$17,$N$17,IF(F14&gt;=$P$18,$N$18,$N$19)))</f>
        <v/>
      </c>
      <c r="G17" s="42" t="str">
        <f t="shared" si="6"/>
        <v/>
      </c>
      <c r="H17" s="42" t="str">
        <f t="shared" si="6"/>
        <v/>
      </c>
      <c r="L17" s="29">
        <v>1500</v>
      </c>
      <c r="M17" s="30" t="s">
        <v>36</v>
      </c>
      <c r="N17" s="31" t="s">
        <v>37</v>
      </c>
      <c r="P17" s="32">
        <v>40</v>
      </c>
    </row>
    <row r="18" spans="2:16" ht="46.95" customHeight="1" x14ac:dyDescent="0.3">
      <c r="B18" s="47" t="s">
        <v>38</v>
      </c>
      <c r="C18" s="48"/>
      <c r="D18" s="48"/>
      <c r="E18" s="48"/>
      <c r="F18" s="48"/>
      <c r="G18" s="48"/>
      <c r="H18" s="48"/>
      <c r="I18" s="49"/>
      <c r="J18" s="33"/>
      <c r="L18" s="34">
        <v>800</v>
      </c>
      <c r="M18" s="35" t="s">
        <v>39</v>
      </c>
      <c r="N18" s="36" t="s">
        <v>40</v>
      </c>
      <c r="P18" s="32">
        <v>22.5</v>
      </c>
    </row>
    <row r="19" spans="2:16" ht="46.95" customHeight="1" thickBot="1" x14ac:dyDescent="0.35">
      <c r="B19" s="50"/>
      <c r="C19" s="51"/>
      <c r="D19" s="51"/>
      <c r="E19" s="51"/>
      <c r="F19" s="51"/>
      <c r="G19" s="51"/>
      <c r="H19" s="51"/>
      <c r="I19" s="52"/>
      <c r="J19" s="37"/>
      <c r="L19" s="38" t="s">
        <v>41</v>
      </c>
      <c r="M19" s="39" t="s">
        <v>42</v>
      </c>
      <c r="N19" s="40" t="s">
        <v>43</v>
      </c>
    </row>
    <row r="22" spans="2:16" ht="16.2" customHeight="1" x14ac:dyDescent="0.3">
      <c r="F22" s="53" t="s">
        <v>44</v>
      </c>
      <c r="G22" s="53"/>
      <c r="H22" s="53"/>
      <c r="I22" s="53"/>
    </row>
    <row r="23" spans="2:16" x14ac:dyDescent="0.3">
      <c r="F23" s="53"/>
      <c r="G23" s="53"/>
      <c r="H23" s="53"/>
      <c r="I23" s="53"/>
    </row>
  </sheetData>
  <sheetProtection sheet="1" objects="1" scenarios="1"/>
  <mergeCells count="4">
    <mergeCell ref="B16:C16"/>
    <mergeCell ref="B17:C17"/>
    <mergeCell ref="B18:I19"/>
    <mergeCell ref="F22:I23"/>
  </mergeCells>
  <conditionalFormatting sqref="D4:H4">
    <cfRule type="expression" dxfId="5" priority="5">
      <formula>(D9&lt;&gt;"")*(D10&lt;&gt;"")</formula>
    </cfRule>
  </conditionalFormatting>
  <conditionalFormatting sqref="D6:H6">
    <cfRule type="expression" dxfId="4" priority="6">
      <formula>(D11&lt;&gt;"")*(D15&lt;&gt;"")</formula>
    </cfRule>
  </conditionalFormatting>
  <conditionalFormatting sqref="D16:H17">
    <cfRule type="cellIs" dxfId="3" priority="1" operator="equal">
      <formula>$N$16</formula>
    </cfRule>
    <cfRule type="cellIs" dxfId="2" priority="2" operator="equal">
      <formula>$N$17</formula>
    </cfRule>
    <cfRule type="cellIs" dxfId="1" priority="3" operator="equal">
      <formula>$N$18</formula>
    </cfRule>
    <cfRule type="cellIs" dxfId="0" priority="4" operator="equal">
      <formula>$N$19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DH zone evaluation</vt:lpstr>
      <vt:lpstr>'DH zone evaluation'!Druckbereich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2026-03-17T14:19:17Z</dcterms:created>
  <dcterms:modified xsi:type="dcterms:W3CDTF">2026-03-17T14:34:06Z</dcterms:modified>
  <cp:category/>
  <cp:contentStatus/>
</cp:coreProperties>
</file>